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Residential Origination\AVEO\"/>
    </mc:Choice>
  </mc:AlternateContent>
  <xr:revisionPtr revIDLastSave="0" documentId="8_{7FFED2F5-26DB-4C02-BE57-A279F7F96F38}" xr6:coauthVersionLast="47" xr6:coauthVersionMax="47" xr10:uidLastSave="{00000000-0000-0000-0000-000000000000}"/>
  <bookViews>
    <workbookView xWindow="-120" yWindow="-120" windowWidth="29040" windowHeight="15720" xr2:uid="{C338B64C-EF6B-4244-8676-C787DF72F0C4}"/>
  </bookViews>
  <sheets>
    <sheet name="Worksheet" sheetId="1" r:id="rId1"/>
  </sheets>
  <definedNames>
    <definedName name="_xlnm.Print_Area" localSheetId="0">Worksheet!$A$1:$J$36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" l="1"/>
  <c r="G52" i="1"/>
  <c r="F52" i="1"/>
  <c r="E52" i="1"/>
  <c r="C49" i="1"/>
  <c r="G48" i="1"/>
  <c r="F48" i="1"/>
  <c r="E48" i="1"/>
  <c r="D48" i="1"/>
  <c r="C50" i="1"/>
  <c r="C51" i="1" s="1"/>
  <c r="G40" i="1"/>
  <c r="F40" i="1"/>
  <c r="E40" i="1"/>
  <c r="D40" i="1"/>
  <c r="C40" i="1"/>
  <c r="C42" i="1" s="1"/>
  <c r="C43" i="1" s="1"/>
  <c r="G36" i="1"/>
  <c r="F36" i="1"/>
  <c r="E36" i="1"/>
  <c r="G33" i="1"/>
  <c r="C33" i="1"/>
  <c r="C34" i="1" s="1"/>
  <c r="C35" i="1" s="1"/>
  <c r="G32" i="1"/>
  <c r="G34" i="1" s="1"/>
  <c r="G35" i="1" s="1"/>
  <c r="F32" i="1"/>
  <c r="F34" i="1" s="1"/>
  <c r="F35" i="1" s="1"/>
  <c r="E32" i="1"/>
  <c r="D32" i="1"/>
  <c r="C32" i="1"/>
  <c r="C36" i="1" s="1"/>
  <c r="E27" i="1"/>
  <c r="C27" i="1"/>
  <c r="G25" i="1"/>
  <c r="G49" i="1" s="1"/>
  <c r="F25" i="1"/>
  <c r="F33" i="1" s="1"/>
  <c r="E25" i="1"/>
  <c r="E33" i="1" s="1"/>
  <c r="D25" i="1"/>
  <c r="D33" i="1" s="1"/>
  <c r="C25" i="1"/>
  <c r="C41" i="1" s="1"/>
  <c r="C44" i="1" s="1"/>
  <c r="G17" i="1"/>
  <c r="F17" i="1"/>
  <c r="E17" i="1"/>
  <c r="C17" i="1"/>
  <c r="G16" i="1"/>
  <c r="G27" i="1" s="1"/>
  <c r="F16" i="1"/>
  <c r="F27" i="1" s="1"/>
  <c r="E16" i="1"/>
  <c r="D16" i="1"/>
  <c r="D27" i="1" s="1"/>
  <c r="C16" i="1"/>
  <c r="G11" i="1"/>
  <c r="F11" i="1"/>
  <c r="E11" i="1"/>
  <c r="D11" i="1"/>
  <c r="C11" i="1"/>
  <c r="I3" i="1"/>
  <c r="D36" i="1" l="1"/>
  <c r="D17" i="1"/>
  <c r="D41" i="1"/>
  <c r="D44" i="1" s="1"/>
  <c r="D34" i="1"/>
  <c r="I34" i="1" s="1"/>
  <c r="G50" i="1"/>
  <c r="G51" i="1" s="1"/>
  <c r="F50" i="1"/>
  <c r="F51" i="1" s="1"/>
  <c r="E42" i="1"/>
  <c r="E43" i="1" s="1"/>
  <c r="E34" i="1"/>
  <c r="E35" i="1" s="1"/>
  <c r="E41" i="1"/>
  <c r="E44" i="1" s="1"/>
  <c r="G41" i="1"/>
  <c r="D49" i="1"/>
  <c r="C52" i="1"/>
  <c r="E49" i="1"/>
  <c r="E50" i="1" s="1"/>
  <c r="E51" i="1" s="1"/>
  <c r="F49" i="1"/>
  <c r="F41" i="1"/>
  <c r="F44" i="1" s="1"/>
  <c r="D42" i="1" l="1"/>
  <c r="D43" i="1" s="1"/>
  <c r="D35" i="1"/>
  <c r="I35" i="1" s="1"/>
  <c r="D50" i="1"/>
  <c r="D52" i="1"/>
  <c r="D51" i="1"/>
  <c r="I51" i="1" s="1"/>
  <c r="I50" i="1"/>
  <c r="G42" i="1"/>
  <c r="G43" i="1" s="1"/>
  <c r="G44" i="1"/>
  <c r="F42" i="1"/>
  <c r="F43" i="1" s="1"/>
  <c r="I43" i="1" l="1"/>
  <c r="I42" i="1"/>
</calcChain>
</file>

<file path=xl/sharedStrings.xml><?xml version="1.0" encoding="utf-8"?>
<sst xmlns="http://schemas.openxmlformats.org/spreadsheetml/2006/main" count="75" uniqueCount="46">
  <si>
    <t>Borrower name:</t>
  </si>
  <si>
    <t>Disclaimer: Calculations are for estimation only.  Final values will be provided by Aveo by CMLS Financial.</t>
  </si>
  <si>
    <t>PROPERTY INFORMATION</t>
  </si>
  <si>
    <t>Example</t>
  </si>
  <si>
    <t>Property 1</t>
  </si>
  <si>
    <t>Property 2</t>
  </si>
  <si>
    <t>Property 3</t>
  </si>
  <si>
    <t>Property 4</t>
  </si>
  <si>
    <t>Street Address</t>
  </si>
  <si>
    <t>1066 Hastings St</t>
  </si>
  <si>
    <t>Unit # (if applicable)</t>
  </si>
  <si>
    <t>City or Municipality</t>
  </si>
  <si>
    <t>Vancouver</t>
  </si>
  <si>
    <t>Estimated Property Value ($)</t>
  </si>
  <si>
    <t>Existing Mortgage Debt ($)</t>
  </si>
  <si>
    <t>Mortgage Exposure (LTV)</t>
  </si>
  <si>
    <t>PROPERTY REVENUE</t>
  </si>
  <si>
    <t>A</t>
  </si>
  <si>
    <t>Gross Annual Rent</t>
  </si>
  <si>
    <t>Gross Annual Rent - AVEO (adjusted to 80%)</t>
  </si>
  <si>
    <t>Less Vacancy - AVEO (0%)</t>
  </si>
  <si>
    <t>Management Fee (if applicable, 100% must be used)</t>
  </si>
  <si>
    <t>Annual Mortgage Payment(s) P+I</t>
  </si>
  <si>
    <t>Property Taxes</t>
  </si>
  <si>
    <t>Condo Fees (if applicable, 100% must be used)</t>
  </si>
  <si>
    <t>Heat ($0 if tenant pays. Otherwise, greater of actual or $1200 for SFD/$500 for Strata)</t>
  </si>
  <si>
    <t>B</t>
  </si>
  <si>
    <t>Total Expenses</t>
  </si>
  <si>
    <t>Maintenance - AVEO (0% of adjusted gross rent)</t>
  </si>
  <si>
    <t>TOTAL</t>
  </si>
  <si>
    <t>Net Revenue :</t>
  </si>
  <si>
    <t>A. Gross Annual Rent less 20% for Vacancy &amp; Maintenance</t>
  </si>
  <si>
    <t>B. Total Expenses :</t>
  </si>
  <si>
    <t>ANNUAL NET SURPLUS or DEFICIT (A-B)</t>
  </si>
  <si>
    <t>/year</t>
  </si>
  <si>
    <t>MONTHLY NET SURPLUS or DEFICIT ((A-B)/12)</t>
  </si>
  <si>
    <t>/month</t>
  </si>
  <si>
    <t>DEBT SERVICE COVERAGE RATIO</t>
  </si>
  <si>
    <t>SUMMARY - Non Subject (Aveo Flex 40)</t>
  </si>
  <si>
    <t>A. Gross Annual Rent less 10% for Vacancy &amp; Maintenance</t>
  </si>
  <si>
    <r>
      <t xml:space="preserve">PROPERTY EXPENSES </t>
    </r>
    <r>
      <rPr>
        <sz val="14"/>
        <color theme="1"/>
        <rFont val="Arial"/>
        <family val="2"/>
      </rPr>
      <t>(REMEMBER TO USE ANNUAL FIGURES)</t>
    </r>
  </si>
  <si>
    <r>
      <t>SUMMARY - Non Subject (</t>
    </r>
    <r>
      <rPr>
        <b/>
        <sz val="12"/>
        <color rgb="FF016AFF"/>
        <rFont val="Arial"/>
        <family val="2"/>
      </rPr>
      <t>Aveo Traditional</t>
    </r>
    <r>
      <rPr>
        <b/>
        <sz val="14"/>
        <color rgb="FF016AFF"/>
        <rFont val="Arial"/>
        <family val="2"/>
      </rPr>
      <t>)</t>
    </r>
  </si>
  <si>
    <r>
      <t>SUMMARY - Non Subject (</t>
    </r>
    <r>
      <rPr>
        <b/>
        <sz val="12"/>
        <color rgb="FF016AFF"/>
        <rFont val="Arial"/>
        <family val="2"/>
      </rPr>
      <t>Aveo Extended Ratios</t>
    </r>
    <r>
      <rPr>
        <b/>
        <sz val="14"/>
        <color rgb="FF016AFF"/>
        <rFont val="Arial"/>
        <family val="2"/>
      </rPr>
      <t>)</t>
    </r>
  </si>
  <si>
    <t>Mortgage number:</t>
  </si>
  <si>
    <t>CMLS Mortgage Brokerage Licence FSRA #11749 Mortgage Administrator Licence FSRA #11689</t>
  </si>
  <si>
    <t>v4.1 - 2025.11.19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</si>
</sst>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#,##0.00_);\(&quot;$&quot;#,##0.00\)"/>
    <numFmt numFmtId="165" formatCode="&quot;$&quot;#,##0"/>
    <numFmt numFmtId="166" formatCode="0.0%"/>
  </numFmts>
  <fonts count="19" x14ac:knownFonts="1">
    <font>
      <sz val="12"/>
      <name val="Arial"/>
    </font>
    <font>
      <sz val="12"/>
      <name val="Arial"/>
      <family val="2"/>
    </font>
    <font>
      <u/>
      <sz val="12"/>
      <color theme="10"/>
      <name val="Arial"/>
      <family val="2"/>
    </font>
    <font>
      <b/>
      <sz val="11"/>
      <name val="Arial"/>
      <family val="2"/>
    </font>
    <font>
      <sz val="12"/>
      <color indexed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4"/>
      <color rgb="FF016AFF"/>
      <name val="Arial"/>
      <family val="2"/>
    </font>
    <font>
      <b/>
      <sz val="12"/>
      <color indexed="8"/>
      <name val="Arial"/>
      <family val="2"/>
    </font>
    <font>
      <b/>
      <sz val="14"/>
      <color rgb="FF002060"/>
      <name val="Arial"/>
      <family val="2"/>
    </font>
    <font>
      <b/>
      <sz val="14"/>
      <color indexed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b/>
      <sz val="12"/>
      <color rgb="FF016AFF"/>
      <name val="Arial"/>
      <family val="2"/>
    </font>
    <font>
      <sz val="12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 tint="0.80001220740379042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55">
    <xf numFmtId="0" fontId="0" fillId="0" borderId="0" xfId="0"/>
    <xf numFmtId="0" fontId="3" fillId="3" borderId="2" xfId="2" applyFont="1" applyFill="1" applyBorder="1" applyAlignment="1" applyProtection="1">
      <alignment horizontal="center" vertical="center"/>
      <protection locked="0" hidden="1"/>
    </xf>
    <xf numFmtId="0" fontId="4" fillId="0" borderId="2" xfId="0" applyFont="1" applyBorder="1" applyAlignment="1" applyProtection="1">
      <alignment horizontal="left" vertical="center" wrapText="1"/>
      <protection hidden="1"/>
    </xf>
    <xf numFmtId="0" fontId="5" fillId="0" borderId="0" xfId="0" applyFont="1"/>
    <xf numFmtId="0" fontId="6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6" fillId="0" borderId="0" xfId="0" applyFont="1" applyProtection="1">
      <protection hidden="1"/>
    </xf>
    <xf numFmtId="0" fontId="9" fillId="0" borderId="0" xfId="0" applyFont="1"/>
    <xf numFmtId="0" fontId="6" fillId="0" borderId="0" xfId="0" applyFont="1" applyAlignment="1">
      <alignment vertical="center"/>
    </xf>
    <xf numFmtId="0" fontId="10" fillId="0" borderId="0" xfId="0" applyFont="1" applyAlignment="1" applyProtection="1">
      <alignment horizontal="left"/>
      <protection hidden="1"/>
    </xf>
    <xf numFmtId="0" fontId="11" fillId="4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165" fontId="1" fillId="4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 applyProtection="1">
      <alignment horizontal="center" vertical="center"/>
      <protection locked="0"/>
    </xf>
    <xf numFmtId="166" fontId="1" fillId="4" borderId="2" xfId="0" applyNumberFormat="1" applyFont="1" applyFill="1" applyBorder="1" applyAlignment="1">
      <alignment horizontal="center" vertical="center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 vertical="center" wrapText="1"/>
      <protection hidden="1"/>
    </xf>
    <xf numFmtId="164" fontId="1" fillId="0" borderId="0" xfId="0" applyNumberFormat="1" applyFont="1" applyAlignment="1">
      <alignment horizontal="center" vertical="center"/>
    </xf>
    <xf numFmtId="0" fontId="11" fillId="0" borderId="2" xfId="0" applyFont="1" applyBorder="1" applyAlignment="1" applyProtection="1">
      <alignment horizontal="left" vertical="center" wrapText="1"/>
      <protection hidden="1"/>
    </xf>
    <xf numFmtId="0" fontId="1" fillId="0" borderId="0" xfId="0" applyFont="1"/>
    <xf numFmtId="165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3" fillId="0" borderId="0" xfId="0" applyFont="1" applyAlignment="1">
      <alignment vertical="center"/>
    </xf>
    <xf numFmtId="164" fontId="1" fillId="4" borderId="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2" xfId="0" applyFont="1" applyBorder="1" applyAlignment="1" applyProtection="1">
      <alignment horizontal="left" vertical="center" wrapText="1"/>
      <protection hidden="1"/>
    </xf>
    <xf numFmtId="0" fontId="11" fillId="0" borderId="0" xfId="0" applyFont="1" applyAlignment="1">
      <alignment horizontal="center" vertical="center"/>
    </xf>
    <xf numFmtId="165" fontId="1" fillId="4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>
      <alignment vertical="center"/>
    </xf>
    <xf numFmtId="164" fontId="1" fillId="5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left" vertical="center" indent="2"/>
    </xf>
    <xf numFmtId="0" fontId="6" fillId="0" borderId="0" xfId="0" applyFont="1" applyAlignment="1" applyProtection="1">
      <alignment vertical="center"/>
      <protection hidden="1"/>
    </xf>
    <xf numFmtId="0" fontId="5" fillId="0" borderId="0" xfId="0" applyFont="1" applyAlignment="1">
      <alignment vertical="center"/>
    </xf>
    <xf numFmtId="0" fontId="15" fillId="0" borderId="2" xfId="0" applyFont="1" applyBorder="1" applyAlignment="1" applyProtection="1">
      <alignment horizontal="left" vertical="center" indent="2"/>
      <protection hidden="1"/>
    </xf>
    <xf numFmtId="166" fontId="1" fillId="4" borderId="2" xfId="0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left" vertical="center"/>
      <protection hidden="1"/>
    </xf>
    <xf numFmtId="166" fontId="1" fillId="4" borderId="0" xfId="0" applyNumberFormat="1" applyFont="1" applyFill="1" applyAlignment="1" applyProtection="1">
      <alignment horizontal="center" vertical="center"/>
      <protection hidden="1"/>
    </xf>
    <xf numFmtId="0" fontId="10" fillId="0" borderId="0" xfId="0" applyFont="1"/>
    <xf numFmtId="0" fontId="10" fillId="0" borderId="0" xfId="0" applyFont="1" applyFill="1"/>
    <xf numFmtId="0" fontId="11" fillId="0" borderId="2" xfId="0" applyFont="1" applyBorder="1" applyAlignment="1" applyProtection="1">
      <alignment vertical="center" wrapText="1"/>
      <protection hidden="1"/>
    </xf>
    <xf numFmtId="0" fontId="18" fillId="0" borderId="0" xfId="0" applyFont="1"/>
    <xf numFmtId="49" fontId="8" fillId="0" borderId="0" xfId="0" applyNumberFormat="1" applyFont="1" applyAlignment="1">
      <alignment horizontal="left"/>
    </xf>
    <xf numFmtId="49" fontId="8" fillId="0" borderId="1" xfId="0" applyNumberFormat="1" applyFont="1" applyBorder="1" applyAlignment="1">
      <alignment horizontal="left"/>
    </xf>
    <xf numFmtId="49" fontId="7" fillId="2" borderId="2" xfId="0" applyNumberFormat="1" applyFont="1" applyFill="1" applyBorder="1" applyAlignment="1" applyProtection="1">
      <alignment horizontal="center"/>
      <protection locked="0"/>
    </xf>
    <xf numFmtId="49" fontId="8" fillId="0" borderId="0" xfId="1" applyNumberFormat="1" applyFont="1" applyBorder="1" applyAlignment="1" applyProtection="1">
      <alignment horizontal="left"/>
    </xf>
    <xf numFmtId="49" fontId="8" fillId="0" borderId="1" xfId="1" applyNumberFormat="1" applyFont="1" applyBorder="1" applyAlignment="1" applyProtection="1">
      <alignment horizontal="left"/>
    </xf>
    <xf numFmtId="0" fontId="4" fillId="2" borderId="3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horizontal="center" wrapText="1"/>
      <protection locked="0"/>
    </xf>
    <xf numFmtId="0" fontId="4" fillId="2" borderId="5" xfId="0" applyFont="1" applyFill="1" applyBorder="1" applyAlignment="1" applyProtection="1">
      <alignment horizontal="center" wrapText="1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016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820991</xdr:colOff>
      <xdr:row>1</xdr:row>
      <xdr:rowOff>197224</xdr:rowOff>
    </xdr:from>
    <xdr:to>
      <xdr:col>1</xdr:col>
      <xdr:colOff>2543304</xdr:colOff>
      <xdr:row>3</xdr:row>
      <xdr:rowOff>54700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D8FC51-47BD-49DC-8C0E-A01636F80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064408" y="408891"/>
          <a:ext cx="1722313" cy="5771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8B195-4AE4-4DDB-AE0F-9E1A45612E91}">
  <sheetPr transitionEvaluation="1" codeName="Sheet3">
    <pageSetUpPr fitToPage="1"/>
  </sheetPr>
  <dimension ref="A1:J54"/>
  <sheetViews>
    <sheetView showGridLines="0" tabSelected="1" defaultGridColor="0" colorId="22" zoomScale="120" zoomScaleNormal="120" workbookViewId="0">
      <selection activeCell="J8" sqref="J8"/>
    </sheetView>
  </sheetViews>
  <sheetFormatPr defaultColWidth="9.6640625" defaultRowHeight="18" x14ac:dyDescent="0.25"/>
  <cols>
    <col min="1" max="1" width="2.6640625" style="3" customWidth="1"/>
    <col min="2" max="2" width="45.6640625" style="4" customWidth="1"/>
    <col min="3" max="7" width="17.5546875" style="5" customWidth="1"/>
    <col min="8" max="8" width="1.5546875" style="5" customWidth="1"/>
    <col min="9" max="16384" width="9.6640625" style="5"/>
  </cols>
  <sheetData>
    <row r="1" spans="1:9" ht="17.25" customHeight="1" x14ac:dyDescent="0.25">
      <c r="B1" s="4" t="s">
        <v>45</v>
      </c>
      <c r="D1" s="6"/>
      <c r="E1" s="6"/>
      <c r="F1" s="6"/>
      <c r="I1" s="7"/>
    </row>
    <row r="2" spans="1:9" ht="28.5" customHeight="1" x14ac:dyDescent="0.25">
      <c r="C2" s="47" t="s">
        <v>0</v>
      </c>
      <c r="D2" s="48"/>
      <c r="E2" s="49"/>
      <c r="F2" s="49"/>
      <c r="G2" s="49"/>
      <c r="I2" s="7"/>
    </row>
    <row r="3" spans="1:9" ht="28.5" customHeight="1" x14ac:dyDescent="0.25">
      <c r="C3" s="50" t="s">
        <v>43</v>
      </c>
      <c r="D3" s="51"/>
      <c r="E3" s="52"/>
      <c r="F3" s="53"/>
      <c r="G3" s="54"/>
      <c r="I3" s="1" t="e">
        <f>IF(LEN(E3)&lt;&gt;10, "", HYPERLINK("mailto:mortgagedocuments@cmls.ca?subject=" &amp; E3,"EMAIL"))</f>
        <v>#VALUE!</v>
      </c>
    </row>
    <row r="4" spans="1:9" ht="28.5" customHeight="1" x14ac:dyDescent="0.25">
      <c r="C4" s="8" t="s">
        <v>1</v>
      </c>
      <c r="D4" s="6"/>
      <c r="E4" s="6"/>
      <c r="F4" s="6"/>
    </row>
    <row r="5" spans="1:9" s="9" customFormat="1" x14ac:dyDescent="0.25">
      <c r="B5" s="10" t="s">
        <v>2</v>
      </c>
      <c r="C5" s="11" t="s">
        <v>3</v>
      </c>
      <c r="D5" s="12" t="s">
        <v>4</v>
      </c>
      <c r="E5" s="12" t="s">
        <v>5</v>
      </c>
      <c r="F5" s="12" t="s">
        <v>6</v>
      </c>
      <c r="G5" s="12" t="s">
        <v>7</v>
      </c>
    </row>
    <row r="6" spans="1:9" s="9" customFormat="1" x14ac:dyDescent="0.2">
      <c r="A6" s="13"/>
      <c r="B6" s="2" t="s">
        <v>8</v>
      </c>
      <c r="C6" s="14" t="s">
        <v>9</v>
      </c>
      <c r="D6" s="15"/>
      <c r="E6" s="15"/>
      <c r="F6" s="15"/>
      <c r="G6" s="15"/>
    </row>
    <row r="7" spans="1:9" s="9" customFormat="1" x14ac:dyDescent="0.2">
      <c r="A7" s="13"/>
      <c r="B7" s="2" t="s">
        <v>10</v>
      </c>
      <c r="C7" s="14">
        <v>2110</v>
      </c>
      <c r="D7" s="15"/>
      <c r="E7" s="15"/>
      <c r="F7" s="15"/>
      <c r="G7" s="15"/>
    </row>
    <row r="8" spans="1:9" s="9" customFormat="1" x14ac:dyDescent="0.2">
      <c r="A8" s="13"/>
      <c r="B8" s="2" t="s">
        <v>11</v>
      </c>
      <c r="C8" s="14" t="s">
        <v>12</v>
      </c>
      <c r="D8" s="15"/>
      <c r="E8" s="15"/>
      <c r="F8" s="15"/>
      <c r="G8" s="15"/>
    </row>
    <row r="9" spans="1:9" s="9" customFormat="1" x14ac:dyDescent="0.2">
      <c r="A9" s="13"/>
      <c r="B9" s="2" t="s">
        <v>13</v>
      </c>
      <c r="C9" s="16">
        <v>400000</v>
      </c>
      <c r="D9" s="17"/>
      <c r="E9" s="17"/>
      <c r="F9" s="17"/>
      <c r="G9" s="17"/>
    </row>
    <row r="10" spans="1:9" s="9" customFormat="1" x14ac:dyDescent="0.2">
      <c r="A10" s="13"/>
      <c r="B10" s="2" t="s">
        <v>14</v>
      </c>
      <c r="C10" s="16">
        <v>250000</v>
      </c>
      <c r="D10" s="17"/>
      <c r="E10" s="17"/>
      <c r="F10" s="17"/>
      <c r="G10" s="17"/>
    </row>
    <row r="11" spans="1:9" s="9" customFormat="1" x14ac:dyDescent="0.2">
      <c r="A11" s="13"/>
      <c r="B11" s="2" t="s">
        <v>15</v>
      </c>
      <c r="C11" s="18">
        <f>IF(C9&gt;0,C10/C9, "0.00%")</f>
        <v>0.625</v>
      </c>
      <c r="D11" s="19" t="str">
        <f>IF(D9&gt;0,D10/D9, "0.00%")</f>
        <v>0.00%</v>
      </c>
      <c r="E11" s="19" t="str">
        <f>IF(E9&gt;0,E10/E9, "0.00%")</f>
        <v>0.00%</v>
      </c>
      <c r="F11" s="19" t="str">
        <f>IF(F9&gt;0,F10/F9, "0.00%")</f>
        <v>0.00%</v>
      </c>
      <c r="G11" s="19" t="str">
        <f>IF(G9&gt;0,G10/G9, "0.00%")</f>
        <v>0.00%</v>
      </c>
    </row>
    <row r="12" spans="1:9" s="9" customFormat="1" ht="9.75" customHeight="1" x14ac:dyDescent="0.2">
      <c r="A12" s="13"/>
      <c r="B12" s="20"/>
      <c r="C12" s="21"/>
      <c r="D12" s="21"/>
      <c r="E12" s="21"/>
      <c r="F12" s="21"/>
      <c r="G12" s="21"/>
    </row>
    <row r="13" spans="1:9" s="9" customFormat="1" x14ac:dyDescent="0.25">
      <c r="B13" s="43" t="s">
        <v>16</v>
      </c>
      <c r="C13" s="21"/>
      <c r="D13" s="21"/>
      <c r="E13" s="21"/>
      <c r="F13" s="21"/>
      <c r="G13" s="21"/>
    </row>
    <row r="14" spans="1:9" s="9" customFormat="1" x14ac:dyDescent="0.2">
      <c r="A14" s="13" t="s">
        <v>17</v>
      </c>
      <c r="B14" s="22" t="s">
        <v>18</v>
      </c>
      <c r="C14" s="16">
        <v>30000</v>
      </c>
      <c r="D14" s="17"/>
      <c r="E14" s="17"/>
      <c r="F14" s="17"/>
      <c r="G14" s="17"/>
    </row>
    <row r="15" spans="1:9" s="9" customFormat="1" ht="5.0999999999999996" customHeight="1" x14ac:dyDescent="0.2">
      <c r="A15" s="13"/>
      <c r="B15" s="23"/>
      <c r="C15" s="23"/>
      <c r="D15" s="23"/>
      <c r="E15" s="23"/>
      <c r="F15" s="23"/>
      <c r="G15" s="23"/>
    </row>
    <row r="16" spans="1:9" s="9" customFormat="1" hidden="1" x14ac:dyDescent="0.2">
      <c r="A16" s="13"/>
      <c r="B16" s="2" t="s">
        <v>19</v>
      </c>
      <c r="C16" s="16">
        <f>C$14*0.8</f>
        <v>24000</v>
      </c>
      <c r="D16" s="24">
        <f>D$14*0.8</f>
        <v>0</v>
      </c>
      <c r="E16" s="24">
        <f>E$14*0.8</f>
        <v>0</v>
      </c>
      <c r="F16" s="24">
        <f>F$14*0.8</f>
        <v>0</v>
      </c>
      <c r="G16" s="24">
        <f>G$14*0.8</f>
        <v>0</v>
      </c>
    </row>
    <row r="17" spans="1:9" s="9" customFormat="1" hidden="1" x14ac:dyDescent="0.2">
      <c r="A17" s="13"/>
      <c r="B17" s="2" t="s">
        <v>20</v>
      </c>
      <c r="C17" s="16">
        <f>-C$16*0</f>
        <v>0</v>
      </c>
      <c r="D17" s="25">
        <f>-D$16*0</f>
        <v>0</v>
      </c>
      <c r="E17" s="25">
        <f>-E$16*0</f>
        <v>0</v>
      </c>
      <c r="F17" s="25">
        <f>-F$16*0</f>
        <v>0</v>
      </c>
      <c r="G17" s="25">
        <f>-G$16*0</f>
        <v>0</v>
      </c>
    </row>
    <row r="18" spans="1:9" s="9" customFormat="1" ht="9.6" customHeight="1" x14ac:dyDescent="0.2">
      <c r="A18" s="13"/>
      <c r="B18" s="20"/>
      <c r="C18" s="21"/>
      <c r="D18" s="21"/>
      <c r="E18" s="21"/>
      <c r="F18" s="21"/>
      <c r="G18" s="21"/>
    </row>
    <row r="19" spans="1:9" s="9" customFormat="1" x14ac:dyDescent="0.25">
      <c r="B19" s="43" t="s">
        <v>40</v>
      </c>
      <c r="C19" s="21"/>
      <c r="D19" s="21"/>
      <c r="E19" s="21"/>
      <c r="F19" s="21"/>
      <c r="G19" s="21"/>
    </row>
    <row r="20" spans="1:9" s="9" customFormat="1" x14ac:dyDescent="0.2">
      <c r="A20" s="26"/>
      <c r="B20" s="2" t="s">
        <v>21</v>
      </c>
      <c r="C20" s="27">
        <v>0</v>
      </c>
      <c r="D20" s="17"/>
      <c r="E20" s="17"/>
      <c r="F20" s="17"/>
      <c r="G20" s="17"/>
    </row>
    <row r="21" spans="1:9" s="9" customFormat="1" x14ac:dyDescent="0.2">
      <c r="A21" s="28"/>
      <c r="B21" s="2" t="s">
        <v>22</v>
      </c>
      <c r="C21" s="16">
        <v>20000</v>
      </c>
      <c r="D21" s="17"/>
      <c r="E21" s="17"/>
      <c r="F21" s="17"/>
      <c r="G21" s="17"/>
    </row>
    <row r="22" spans="1:9" s="9" customFormat="1" x14ac:dyDescent="0.2">
      <c r="A22" s="28"/>
      <c r="B22" s="2" t="s">
        <v>23</v>
      </c>
      <c r="C22" s="16">
        <v>2000</v>
      </c>
      <c r="D22" s="17"/>
      <c r="E22" s="17"/>
      <c r="F22" s="17"/>
      <c r="G22" s="17"/>
    </row>
    <row r="23" spans="1:9" s="9" customFormat="1" x14ac:dyDescent="0.2">
      <c r="A23" s="26"/>
      <c r="B23" s="29" t="s">
        <v>24</v>
      </c>
      <c r="C23" s="16">
        <v>900</v>
      </c>
      <c r="D23" s="17"/>
      <c r="E23" s="17"/>
      <c r="F23" s="17"/>
      <c r="G23" s="17"/>
    </row>
    <row r="24" spans="1:9" s="9" customFormat="1" ht="30" x14ac:dyDescent="0.2">
      <c r="A24" s="26"/>
      <c r="B24" s="29" t="s">
        <v>25</v>
      </c>
      <c r="C24" s="16">
        <v>1200</v>
      </c>
      <c r="D24" s="17"/>
      <c r="E24" s="17"/>
      <c r="F24" s="17"/>
      <c r="G24" s="17"/>
    </row>
    <row r="25" spans="1:9" s="32" customFormat="1" ht="15.75" x14ac:dyDescent="0.2">
      <c r="A25" s="30" t="s">
        <v>26</v>
      </c>
      <c r="B25" s="22" t="s">
        <v>27</v>
      </c>
      <c r="C25" s="31">
        <f>SUM(C$20:C$24)</f>
        <v>24100</v>
      </c>
      <c r="D25" s="31">
        <f>SUM(D$20:D$24)</f>
        <v>0</v>
      </c>
      <c r="E25" s="31">
        <f>SUM(E$20:E$24)</f>
        <v>0</v>
      </c>
      <c r="F25" s="31">
        <f>SUM(F$20:F$24)</f>
        <v>0</v>
      </c>
      <c r="G25" s="31">
        <f>SUM(G$20:G$24)</f>
        <v>0</v>
      </c>
    </row>
    <row r="26" spans="1:9" s="9" customFormat="1" ht="5.0999999999999996" customHeight="1" x14ac:dyDescent="0.2">
      <c r="A26" s="26"/>
      <c r="B26" s="23"/>
      <c r="C26" s="23"/>
      <c r="D26" s="23"/>
      <c r="E26" s="23"/>
      <c r="F26" s="23"/>
      <c r="G26" s="23"/>
    </row>
    <row r="27" spans="1:9" s="9" customFormat="1" hidden="1" x14ac:dyDescent="0.2">
      <c r="A27" s="26"/>
      <c r="B27" s="2" t="s">
        <v>28</v>
      </c>
      <c r="C27" s="16">
        <f>C$16*0</f>
        <v>0</v>
      </c>
      <c r="D27" s="24">
        <f>D$16*0</f>
        <v>0</v>
      </c>
      <c r="E27" s="24">
        <f>E$16*0</f>
        <v>0</v>
      </c>
      <c r="F27" s="24">
        <f>F$16*0</f>
        <v>0</v>
      </c>
      <c r="G27" s="24">
        <f>G$16*0</f>
        <v>0</v>
      </c>
    </row>
    <row r="28" spans="1:9" s="9" customFormat="1" ht="11.25" customHeight="1" x14ac:dyDescent="0.2">
      <c r="A28" s="13"/>
      <c r="B28" s="20"/>
      <c r="C28" s="21"/>
      <c r="D28" s="21"/>
      <c r="E28" s="21"/>
      <c r="F28" s="21"/>
      <c r="G28" s="21"/>
    </row>
    <row r="29" spans="1:9" s="9" customFormat="1" ht="17.25" customHeight="1" x14ac:dyDescent="0.2">
      <c r="A29" s="13"/>
      <c r="B29" s="20"/>
      <c r="C29" s="21"/>
      <c r="D29" s="21"/>
      <c r="E29" s="21"/>
      <c r="F29" s="21"/>
      <c r="G29" s="21"/>
    </row>
    <row r="30" spans="1:9" s="9" customFormat="1" ht="18.75" customHeight="1" x14ac:dyDescent="0.25">
      <c r="B30" s="44" t="s">
        <v>41</v>
      </c>
      <c r="C30" s="33"/>
      <c r="D30" s="33" t="s">
        <v>4</v>
      </c>
      <c r="E30" s="33" t="s">
        <v>5</v>
      </c>
      <c r="F30" s="33" t="s">
        <v>6</v>
      </c>
      <c r="G30" s="33" t="s">
        <v>7</v>
      </c>
      <c r="I30" s="34" t="s">
        <v>29</v>
      </c>
    </row>
    <row r="31" spans="1:9" s="32" customFormat="1" ht="15.75" x14ac:dyDescent="0.2">
      <c r="A31" s="35"/>
      <c r="B31" s="22" t="s">
        <v>30</v>
      </c>
      <c r="C31" s="31"/>
      <c r="D31" s="31"/>
      <c r="E31" s="31"/>
      <c r="F31" s="31"/>
      <c r="G31" s="31"/>
    </row>
    <row r="32" spans="1:9" s="32" customFormat="1" ht="31.5" x14ac:dyDescent="0.2">
      <c r="A32" s="35"/>
      <c r="B32" s="45" t="s">
        <v>31</v>
      </c>
      <c r="C32" s="31">
        <f>C$14*0.8</f>
        <v>24000</v>
      </c>
      <c r="D32" s="31">
        <f t="shared" ref="D32:G32" si="0">D$14*0.8</f>
        <v>0</v>
      </c>
      <c r="E32" s="31">
        <f t="shared" si="0"/>
        <v>0</v>
      </c>
      <c r="F32" s="31">
        <f t="shared" si="0"/>
        <v>0</v>
      </c>
      <c r="G32" s="31">
        <f t="shared" si="0"/>
        <v>0</v>
      </c>
    </row>
    <row r="33" spans="1:10" s="32" customFormat="1" ht="15.75" x14ac:dyDescent="0.2">
      <c r="A33" s="30"/>
      <c r="B33" s="22" t="s">
        <v>32</v>
      </c>
      <c r="C33" s="31">
        <f>C$25</f>
        <v>24100</v>
      </c>
      <c r="D33" s="31">
        <f>D$25</f>
        <v>0</v>
      </c>
      <c r="E33" s="31">
        <f>E$25</f>
        <v>0</v>
      </c>
      <c r="F33" s="31">
        <f>F$25</f>
        <v>0</v>
      </c>
      <c r="G33" s="31">
        <f>G$25</f>
        <v>0</v>
      </c>
    </row>
    <row r="34" spans="1:10" s="9" customFormat="1" ht="15.75" x14ac:dyDescent="0.2">
      <c r="A34" s="30"/>
      <c r="B34" s="36" t="s">
        <v>33</v>
      </c>
      <c r="C34" s="31">
        <f>C32-C33</f>
        <v>-100</v>
      </c>
      <c r="D34" s="31">
        <f t="shared" ref="D34:G34" si="1">D32-D33</f>
        <v>0</v>
      </c>
      <c r="E34" s="31">
        <f t="shared" si="1"/>
        <v>0</v>
      </c>
      <c r="F34" s="31">
        <f t="shared" si="1"/>
        <v>0</v>
      </c>
      <c r="G34" s="31">
        <f t="shared" si="1"/>
        <v>0</v>
      </c>
      <c r="H34" s="37"/>
      <c r="I34" s="25">
        <f>SUM(D34:G34)</f>
        <v>0</v>
      </c>
      <c r="J34" s="32" t="s">
        <v>34</v>
      </c>
    </row>
    <row r="35" spans="1:10" s="9" customFormat="1" x14ac:dyDescent="0.2">
      <c r="A35" s="38"/>
      <c r="B35" s="36" t="s">
        <v>35</v>
      </c>
      <c r="C35" s="31">
        <f>C34/12</f>
        <v>-8.3333333333333339</v>
      </c>
      <c r="D35" s="31">
        <f>D34/12</f>
        <v>0</v>
      </c>
      <c r="E35" s="31">
        <f>E34/12</f>
        <v>0</v>
      </c>
      <c r="F35" s="31">
        <f>F34/12</f>
        <v>0</v>
      </c>
      <c r="G35" s="31">
        <f>G34/12</f>
        <v>0</v>
      </c>
      <c r="H35" s="37"/>
      <c r="I35" s="25">
        <f>SUM(D35:G35)</f>
        <v>0</v>
      </c>
      <c r="J35" s="32" t="s">
        <v>36</v>
      </c>
    </row>
    <row r="36" spans="1:10" s="9" customFormat="1" ht="15.75" x14ac:dyDescent="0.2">
      <c r="B36" s="39" t="s">
        <v>37</v>
      </c>
      <c r="C36" s="40">
        <f>IF(C$21=0,0,(C32-C33)/C$21)</f>
        <v>-5.0000000000000001E-3</v>
      </c>
      <c r="D36" s="40">
        <f t="shared" ref="D36:G36" si="2">IF(D$21=0,0,(D32-D33)/D$21)</f>
        <v>0</v>
      </c>
      <c r="E36" s="40">
        <f t="shared" si="2"/>
        <v>0</v>
      </c>
      <c r="F36" s="40">
        <f t="shared" si="2"/>
        <v>0</v>
      </c>
      <c r="G36" s="40">
        <f t="shared" si="2"/>
        <v>0</v>
      </c>
      <c r="H36" s="37"/>
      <c r="I36" s="37"/>
    </row>
    <row r="37" spans="1:10" s="9" customFormat="1" ht="15.75" x14ac:dyDescent="0.2">
      <c r="B37" s="41"/>
      <c r="C37" s="42"/>
      <c r="D37" s="42"/>
      <c r="E37" s="42"/>
      <c r="F37" s="42"/>
      <c r="G37" s="42"/>
      <c r="H37" s="37"/>
      <c r="I37" s="37"/>
    </row>
    <row r="38" spans="1:10" s="9" customFormat="1" ht="18.75" customHeight="1" x14ac:dyDescent="0.25">
      <c r="B38" s="44" t="s">
        <v>42</v>
      </c>
      <c r="C38" s="33"/>
      <c r="D38" s="33" t="s">
        <v>4</v>
      </c>
      <c r="E38" s="33" t="s">
        <v>5</v>
      </c>
      <c r="F38" s="33" t="s">
        <v>6</v>
      </c>
      <c r="G38" s="33" t="s">
        <v>7</v>
      </c>
      <c r="I38" s="34" t="s">
        <v>29</v>
      </c>
    </row>
    <row r="39" spans="1:10" s="32" customFormat="1" ht="15.75" x14ac:dyDescent="0.2">
      <c r="A39" s="35"/>
      <c r="B39" s="22" t="s">
        <v>30</v>
      </c>
      <c r="C39" s="31"/>
      <c r="D39" s="31"/>
      <c r="E39" s="31"/>
      <c r="F39" s="31"/>
      <c r="G39" s="31"/>
    </row>
    <row r="40" spans="1:10" s="32" customFormat="1" ht="31.5" x14ac:dyDescent="0.2">
      <c r="A40" s="35"/>
      <c r="B40" s="45" t="s">
        <v>31</v>
      </c>
      <c r="C40" s="31">
        <f>C$14*0.8</f>
        <v>24000</v>
      </c>
      <c r="D40" s="31">
        <f t="shared" ref="D40:G40" si="3">D$14*0.8</f>
        <v>0</v>
      </c>
      <c r="E40" s="31">
        <f t="shared" si="3"/>
        <v>0</v>
      </c>
      <c r="F40" s="31">
        <f t="shared" si="3"/>
        <v>0</v>
      </c>
      <c r="G40" s="31">
        <f t="shared" si="3"/>
        <v>0</v>
      </c>
    </row>
    <row r="41" spans="1:10" s="32" customFormat="1" ht="31.35" customHeight="1" x14ac:dyDescent="0.2">
      <c r="A41" s="30"/>
      <c r="B41" s="22" t="s">
        <v>32</v>
      </c>
      <c r="C41" s="31">
        <f>C$25</f>
        <v>24100</v>
      </c>
      <c r="D41" s="31">
        <f t="shared" ref="D41:G41" si="4">D$25</f>
        <v>0</v>
      </c>
      <c r="E41" s="31">
        <f t="shared" si="4"/>
        <v>0</v>
      </c>
      <c r="F41" s="31">
        <f t="shared" si="4"/>
        <v>0</v>
      </c>
      <c r="G41" s="31">
        <f t="shared" si="4"/>
        <v>0</v>
      </c>
    </row>
    <row r="42" spans="1:10" s="9" customFormat="1" ht="15.75" x14ac:dyDescent="0.2">
      <c r="A42" s="30"/>
      <c r="B42" s="36" t="s">
        <v>33</v>
      </c>
      <c r="C42" s="31">
        <f>C40-C41-(C40*0.05)-(C40*0.03)</f>
        <v>-2020</v>
      </c>
      <c r="D42" s="31">
        <f t="shared" ref="D42:G42" si="5">D40-D41-(D40*0.05)-(D40*0.03)</f>
        <v>0</v>
      </c>
      <c r="E42" s="31">
        <f t="shared" si="5"/>
        <v>0</v>
      </c>
      <c r="F42" s="31">
        <f t="shared" si="5"/>
        <v>0</v>
      </c>
      <c r="G42" s="31">
        <f t="shared" si="5"/>
        <v>0</v>
      </c>
      <c r="H42" s="37"/>
      <c r="I42" s="25">
        <f>SUM(D42:G42)</f>
        <v>0</v>
      </c>
      <c r="J42" s="32" t="s">
        <v>34</v>
      </c>
    </row>
    <row r="43" spans="1:10" s="9" customFormat="1" x14ac:dyDescent="0.2">
      <c r="A43" s="38"/>
      <c r="B43" s="36" t="s">
        <v>35</v>
      </c>
      <c r="C43" s="31">
        <f>C42/12</f>
        <v>-168.33333333333334</v>
      </c>
      <c r="D43" s="31">
        <f t="shared" ref="D43:G43" si="6">D42/12</f>
        <v>0</v>
      </c>
      <c r="E43" s="31">
        <f t="shared" si="6"/>
        <v>0</v>
      </c>
      <c r="F43" s="31">
        <f t="shared" si="6"/>
        <v>0</v>
      </c>
      <c r="G43" s="31">
        <f t="shared" si="6"/>
        <v>0</v>
      </c>
      <c r="H43" s="37"/>
      <c r="I43" s="25">
        <f>SUM(D43:G43)</f>
        <v>0</v>
      </c>
      <c r="J43" s="32" t="s">
        <v>36</v>
      </c>
    </row>
    <row r="44" spans="1:10" s="9" customFormat="1" ht="15.75" x14ac:dyDescent="0.2">
      <c r="B44" s="39" t="s">
        <v>37</v>
      </c>
      <c r="C44" s="40">
        <f>IF(C$21=0,0,(C40-C41)/C$21)</f>
        <v>-5.0000000000000001E-3</v>
      </c>
      <c r="D44" s="40">
        <f>IF(ISNUMBER(D41), IF(D$21=0,0,(D39-D41)/D$21), "")</f>
        <v>0</v>
      </c>
      <c r="E44" s="40">
        <f t="shared" ref="E44:G44" si="7">IF(ISNUMBER(E41), IF(E$21=0,0,(E39-E41)/E$21), "")</f>
        <v>0</v>
      </c>
      <c r="F44" s="40">
        <f t="shared" si="7"/>
        <v>0</v>
      </c>
      <c r="G44" s="40">
        <f t="shared" si="7"/>
        <v>0</v>
      </c>
      <c r="H44" s="37"/>
      <c r="I44" s="37"/>
    </row>
    <row r="46" spans="1:10" x14ac:dyDescent="0.25">
      <c r="A46" s="5"/>
      <c r="B46" s="44" t="s">
        <v>38</v>
      </c>
      <c r="C46" s="33"/>
      <c r="D46" s="33" t="s">
        <v>4</v>
      </c>
      <c r="E46" s="33" t="s">
        <v>5</v>
      </c>
      <c r="F46" s="33" t="s">
        <v>6</v>
      </c>
      <c r="G46" s="33" t="s">
        <v>7</v>
      </c>
      <c r="I46" s="34" t="s">
        <v>29</v>
      </c>
    </row>
    <row r="47" spans="1:10" x14ac:dyDescent="0.25">
      <c r="B47" s="22" t="s">
        <v>30</v>
      </c>
      <c r="C47" s="31"/>
      <c r="D47" s="31"/>
      <c r="E47" s="31"/>
      <c r="F47" s="31"/>
      <c r="G47" s="31"/>
      <c r="H47" s="32"/>
      <c r="I47" s="32"/>
      <c r="J47" s="32"/>
    </row>
    <row r="48" spans="1:10" ht="31.5" x14ac:dyDescent="0.25">
      <c r="B48" s="45" t="s">
        <v>39</v>
      </c>
      <c r="C48" s="31">
        <f>C$14*0.9</f>
        <v>27000</v>
      </c>
      <c r="D48" s="31">
        <f t="shared" ref="D48:G48" si="8">D$14*0.9</f>
        <v>0</v>
      </c>
      <c r="E48" s="31">
        <f t="shared" si="8"/>
        <v>0</v>
      </c>
      <c r="F48" s="31">
        <f t="shared" si="8"/>
        <v>0</v>
      </c>
      <c r="G48" s="31">
        <f t="shared" si="8"/>
        <v>0</v>
      </c>
      <c r="H48" s="32"/>
      <c r="I48" s="32"/>
      <c r="J48" s="32"/>
    </row>
    <row r="49" spans="2:10" x14ac:dyDescent="0.25">
      <c r="B49" s="22" t="s">
        <v>32</v>
      </c>
      <c r="C49" s="31">
        <f>C$25</f>
        <v>24100</v>
      </c>
      <c r="D49" s="31">
        <f>D$25</f>
        <v>0</v>
      </c>
      <c r="E49" s="31">
        <f>E$25</f>
        <v>0</v>
      </c>
      <c r="F49" s="31">
        <f>F$25</f>
        <v>0</v>
      </c>
      <c r="G49" s="31">
        <f>G$25</f>
        <v>0</v>
      </c>
      <c r="H49" s="32"/>
      <c r="I49" s="32"/>
      <c r="J49" s="32"/>
    </row>
    <row r="50" spans="2:10" x14ac:dyDescent="0.25">
      <c r="B50" s="36" t="s">
        <v>33</v>
      </c>
      <c r="C50" s="31">
        <f>C48-C49</f>
        <v>2900</v>
      </c>
      <c r="D50" s="31">
        <f t="shared" ref="D50:G50" si="9">D48-D49</f>
        <v>0</v>
      </c>
      <c r="E50" s="31">
        <f t="shared" si="9"/>
        <v>0</v>
      </c>
      <c r="F50" s="31">
        <f t="shared" si="9"/>
        <v>0</v>
      </c>
      <c r="G50" s="31">
        <f t="shared" si="9"/>
        <v>0</v>
      </c>
      <c r="H50" s="37"/>
      <c r="I50" s="25">
        <f>SUM(D50:G50)</f>
        <v>0</v>
      </c>
      <c r="J50" s="32" t="s">
        <v>34</v>
      </c>
    </row>
    <row r="51" spans="2:10" x14ac:dyDescent="0.25">
      <c r="B51" s="36" t="s">
        <v>35</v>
      </c>
      <c r="C51" s="31">
        <f>C50/12</f>
        <v>241.66666666666666</v>
      </c>
      <c r="D51" s="31">
        <f>D50/12</f>
        <v>0</v>
      </c>
      <c r="E51" s="31">
        <f>E50/12</f>
        <v>0</v>
      </c>
      <c r="F51" s="31">
        <f>F50/12</f>
        <v>0</v>
      </c>
      <c r="G51" s="31">
        <f>G50/12</f>
        <v>0</v>
      </c>
      <c r="H51" s="37"/>
      <c r="I51" s="25">
        <f>SUM(D51:G51)</f>
        <v>0</v>
      </c>
      <c r="J51" s="32" t="s">
        <v>36</v>
      </c>
    </row>
    <row r="52" spans="2:10" x14ac:dyDescent="0.25">
      <c r="B52" s="39" t="s">
        <v>37</v>
      </c>
      <c r="C52" s="40">
        <f>IF(C$21=0,0,(C48-C49)/C$21)</f>
        <v>0.14499999999999999</v>
      </c>
      <c r="D52" s="40">
        <f t="shared" ref="D52:G52" si="10">IF(D$21=0,0,(D48-D49)/D$21)</f>
        <v>0</v>
      </c>
      <c r="E52" s="40">
        <f t="shared" si="10"/>
        <v>0</v>
      </c>
      <c r="F52" s="40">
        <f t="shared" si="10"/>
        <v>0</v>
      </c>
      <c r="G52" s="40">
        <f t="shared" si="10"/>
        <v>0</v>
      </c>
      <c r="H52" s="37"/>
      <c r="I52" s="37"/>
      <c r="J52" s="9"/>
    </row>
    <row r="54" spans="2:10" x14ac:dyDescent="0.25">
      <c r="B54" s="46" t="s">
        <v>44</v>
      </c>
    </row>
  </sheetData>
  <sheetProtection algorithmName="SHA-512" hashValue="ZG+4pJoFMU1TEEr+RtrKnKd0bBAm827sGGVCxsHI5e7we1AkqgsnR1bXu3nTI+s+5cXsVtDvvokKx8aBgCxpzA==" saltValue="7MxJ9EKpsLR24JYIgQAB0g==" spinCount="100000" sheet="1" objects="1" scenarios="1"/>
  <mergeCells count="4">
    <mergeCell ref="C2:D2"/>
    <mergeCell ref="E2:G2"/>
    <mergeCell ref="C3:D3"/>
    <mergeCell ref="E3:G3"/>
  </mergeCells>
  <dataValidations count="3">
    <dataValidation operator="greaterThanOrEqual" allowBlank="1" showInputMessage="1" showErrorMessage="1" sqref="D8:G8" xr:uid="{F4D258EF-28AC-4B0F-B044-6353E7FCC06D}"/>
    <dataValidation type="decimal" operator="greaterThanOrEqual" allowBlank="1" showInputMessage="1" showErrorMessage="1" sqref="D20:G24 D9:G10 D14:G14" xr:uid="{40478509-CDA6-42EA-B205-DD9A5905103D}">
      <formula1>0</formula1>
    </dataValidation>
    <dataValidation allowBlank="1" showInputMessage="1" showErrorMessage="1" error="You must enter the full CMLS mortgage number.  Contact your Underwriter or RM if you do not have the mortgage number." prompt="Center the complete CMLS mortgage number, e.g. C000012345" sqref="E3:F3" xr:uid="{CE6D38BB-B6DA-4163-A13A-E91489591830}"/>
  </dataValidations>
  <pageMargins left="0.23622047244094491" right="0.23622047244094491" top="0.74803149606299213" bottom="0.74803149606299213" header="0.31496062992125984" footer="0.31496062992125984"/>
  <pageSetup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Worksheet</vt:lpstr>
      <vt:lpstr>Worksheet!Print_Area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Fieldsend</dc:creator>
  <cp:lastModifiedBy>Ann Fieldsend</cp:lastModifiedBy>
  <dcterms:created xsi:type="dcterms:W3CDTF">2025-11-03T20:36:33Z</dcterms:created>
  <dcterms:modified xsi:type="dcterms:W3CDTF">2025-11-19T19:27:19Z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597757-257c-444e-a033-6b4031aecc7b_Enabled">
    <vt:lpwstr>true</vt:lpwstr>
  </property>
  <property fmtid="{D5CDD505-2E9C-101B-9397-08002B2CF9AE}" pid="3" name="MSIP_Label_cf597757-257c-444e-a033-6b4031aecc7b_SetDate">
    <vt:lpwstr>2025-11-03T20:37:24Z</vt:lpwstr>
  </property>
  <property fmtid="{D5CDD505-2E9C-101B-9397-08002B2CF9AE}" pid="4" name="MSIP_Label_cf597757-257c-444e-a033-6b4031aecc7b_Method">
    <vt:lpwstr>Standard</vt:lpwstr>
  </property>
  <property fmtid="{D5CDD505-2E9C-101B-9397-08002B2CF9AE}" pid="5" name="MSIP_Label_cf597757-257c-444e-a033-6b4031aecc7b_Name">
    <vt:lpwstr>defa4170-0d19-0005-0004-bc88714345d2</vt:lpwstr>
  </property>
  <property fmtid="{D5CDD505-2E9C-101B-9397-08002B2CF9AE}" pid="6" name="MSIP_Label_cf597757-257c-444e-a033-6b4031aecc7b_SiteId">
    <vt:lpwstr>5975e449-ac32-41a0-bedd-993b9c352147</vt:lpwstr>
  </property>
  <property fmtid="{D5CDD505-2E9C-101B-9397-08002B2CF9AE}" pid="7" name="MSIP_Label_cf597757-257c-444e-a033-6b4031aecc7b_ActionId">
    <vt:lpwstr>c6c8dad9-fc4b-4707-9dd7-6215a835c728</vt:lpwstr>
  </property>
  <property fmtid="{D5CDD505-2E9C-101B-9397-08002B2CF9AE}" pid="8" name="MSIP_Label_cf597757-257c-444e-a033-6b4031aecc7b_ContentBits">
    <vt:lpwstr>0</vt:lpwstr>
  </property>
  <property fmtid="{D5CDD505-2E9C-101B-9397-08002B2CF9AE}" pid="9" name="MSIP_Label_cf597757-257c-444e-a033-6b4031aecc7b_Tag">
    <vt:lpwstr>10, 3, 0, 1</vt:lpwstr>
  </property>
</Properties>
</file>